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45" yWindow="30" windowWidth="16350" windowHeight="12780"/>
  </bookViews>
  <sheets>
    <sheet name="예방접종일정표" sheetId="1" r:id="rId1"/>
  </sheets>
  <definedNames>
    <definedName name="_xlnm.Print_Area" localSheetId="0">예방접종일정표!$B$2:$G$25</definedName>
  </definedName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E25" i="1" l="1"/>
  <c r="E24" i="1"/>
  <c r="E23" i="1"/>
  <c r="E22" i="1"/>
  <c r="E21" i="1"/>
  <c r="E20" i="1"/>
  <c r="E19" i="1"/>
  <c r="E16" i="1"/>
  <c r="E14" i="1"/>
  <c r="E11" i="1"/>
  <c r="E9" i="1"/>
  <c r="E8" i="1"/>
  <c r="E7" i="1"/>
  <c r="E6" i="1"/>
  <c r="E5" i="1"/>
  <c r="E4" i="1"/>
</calcChain>
</file>

<file path=xl/comments1.xml><?xml version="1.0" encoding="utf-8"?>
<comments xmlns="http://schemas.openxmlformats.org/spreadsheetml/2006/main">
  <authors>
    <author>TheDream</author>
  </authors>
  <commentList>
    <comment ref="G2" authorId="0">
      <text>
        <r>
          <rPr>
            <b/>
            <sz val="9"/>
            <color indexed="81"/>
            <rFont val="돋움"/>
            <family val="3"/>
            <charset val="129"/>
          </rPr>
          <t>연세키즈소아청소년과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출생일을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입력해주세요</t>
        </r>
        <r>
          <rPr>
            <sz val="9"/>
            <color indexed="81"/>
            <rFont val="Tahoma"/>
            <family val="2"/>
          </rPr>
          <t>..</t>
        </r>
      </text>
    </comment>
  </commentList>
</comments>
</file>

<file path=xl/sharedStrings.xml><?xml version="1.0" encoding="utf-8"?>
<sst xmlns="http://schemas.openxmlformats.org/spreadsheetml/2006/main" count="64" uniqueCount="49">
  <si>
    <t>0~1주</t>
    <phoneticPr fontId="1" type="noConversion"/>
  </si>
  <si>
    <t>~</t>
    <phoneticPr fontId="1" type="noConversion"/>
  </si>
  <si>
    <t>0~4주</t>
    <phoneticPr fontId="1" type="noConversion"/>
  </si>
  <si>
    <t>~</t>
    <phoneticPr fontId="1" type="noConversion"/>
  </si>
  <si>
    <t>BCG(결핵)</t>
    <phoneticPr fontId="1" type="noConversion"/>
  </si>
  <si>
    <t>1개월</t>
    <phoneticPr fontId="1" type="noConversion"/>
  </si>
  <si>
    <t>~</t>
    <phoneticPr fontId="1" type="noConversion"/>
  </si>
  <si>
    <t xml:space="preserve">2개월 </t>
    <phoneticPr fontId="1" type="noConversion"/>
  </si>
  <si>
    <t>~</t>
    <phoneticPr fontId="1" type="noConversion"/>
  </si>
  <si>
    <t>4개월</t>
    <phoneticPr fontId="1" type="noConversion"/>
  </si>
  <si>
    <t>DTP, 소아마비 2차, Hib, 폐구균 2차, 로타바이러스 장염 2차 (2주 분할 접종)</t>
    <phoneticPr fontId="1" type="noConversion"/>
  </si>
  <si>
    <t>6개월</t>
    <phoneticPr fontId="1" type="noConversion"/>
  </si>
  <si>
    <t>~</t>
    <phoneticPr fontId="1" type="noConversion"/>
  </si>
  <si>
    <t>6개월 이후</t>
    <phoneticPr fontId="1" type="noConversion"/>
  </si>
  <si>
    <t>독감 (매년 가을 접종)</t>
    <phoneticPr fontId="1" type="noConversion"/>
  </si>
  <si>
    <t>12~18개월</t>
    <phoneticPr fontId="1" type="noConversion"/>
  </si>
  <si>
    <t>MMR, 수두, Hib, 폐구균 추가, 일본뇌염 1,2,차, A형간염 1차, DTP추가</t>
    <phoneticPr fontId="1" type="noConversion"/>
  </si>
  <si>
    <t>18개월 이후</t>
    <phoneticPr fontId="1" type="noConversion"/>
  </si>
  <si>
    <t>A형간염 2차 (1차로부터 6개월 이후)</t>
    <phoneticPr fontId="1" type="noConversion"/>
  </si>
  <si>
    <t>24개월 이후</t>
    <phoneticPr fontId="1" type="noConversion"/>
  </si>
  <si>
    <t>일본뇌염 3차</t>
    <phoneticPr fontId="1" type="noConversion"/>
  </si>
  <si>
    <t>만 4~6세</t>
    <phoneticPr fontId="1" type="noConversion"/>
  </si>
  <si>
    <t>DTP, 소아마비, MMR 추가</t>
    <phoneticPr fontId="1" type="noConversion"/>
  </si>
  <si>
    <t>만 6세</t>
    <phoneticPr fontId="1" type="noConversion"/>
  </si>
  <si>
    <t>일본뇌염 추가</t>
    <phoneticPr fontId="1" type="noConversion"/>
  </si>
  <si>
    <t>만 11~12세</t>
    <phoneticPr fontId="1" type="noConversion"/>
  </si>
  <si>
    <t>성인용 파상풍, 디프테리아 (Td), 자궁경부암바이러스</t>
    <phoneticPr fontId="1" type="noConversion"/>
  </si>
  <si>
    <t>청소년&amp;성인</t>
    <phoneticPr fontId="1" type="noConversion"/>
  </si>
  <si>
    <t>성인용 Td(11세부터 10년마다 추가), A형간염, 성인폐구균, 독감, 유행성출혈열, 렙토스피라</t>
    <phoneticPr fontId="1" type="noConversion"/>
  </si>
  <si>
    <t>영유아검진</t>
    <phoneticPr fontId="1" type="noConversion"/>
  </si>
  <si>
    <t>출생일</t>
    <phoneticPr fontId="1" type="noConversion"/>
  </si>
  <si>
    <t>1차</t>
    <phoneticPr fontId="1" type="noConversion"/>
  </si>
  <si>
    <t>2차</t>
    <phoneticPr fontId="1" type="noConversion"/>
  </si>
  <si>
    <t>3차</t>
    <phoneticPr fontId="1" type="noConversion"/>
  </si>
  <si>
    <t>4차</t>
    <phoneticPr fontId="1" type="noConversion"/>
  </si>
  <si>
    <t>5차</t>
    <phoneticPr fontId="1" type="noConversion"/>
  </si>
  <si>
    <t>6차</t>
    <phoneticPr fontId="1" type="noConversion"/>
  </si>
  <si>
    <t>7차</t>
    <phoneticPr fontId="1" type="noConversion"/>
  </si>
  <si>
    <t>예 방 접 종 일 정 표</t>
    <phoneticPr fontId="1" type="noConversion"/>
  </si>
  <si>
    <t>B형간염 1차</t>
    <phoneticPr fontId="1" type="noConversion"/>
  </si>
  <si>
    <t>DTP, 소아마비 1차, Hib, 폐구균 1차, 로타바이러스 장염 1차 (2주 분할 접종)</t>
    <phoneticPr fontId="1" type="noConversion"/>
  </si>
  <si>
    <t>접 종 백 신</t>
    <phoneticPr fontId="1" type="noConversion"/>
  </si>
  <si>
    <t>해 당 기 간</t>
    <phoneticPr fontId="1" type="noConversion"/>
  </si>
  <si>
    <t>시 기</t>
    <phoneticPr fontId="1" type="noConversion"/>
  </si>
  <si>
    <t>by supervitamin.tistory.com</t>
    <phoneticPr fontId="1" type="noConversion"/>
  </si>
  <si>
    <t>B형간염 2차</t>
    <phoneticPr fontId="1" type="noConversion"/>
  </si>
  <si>
    <t>DTP, 소아마비 3차, Hib, 폐구균 3차, 로타바이러스 장염 3차 (2주 분할 접종), B형간염 3차</t>
    <phoneticPr fontId="1" type="noConversion"/>
  </si>
  <si>
    <r>
      <rPr>
        <b/>
        <sz val="7"/>
        <color theme="1"/>
        <rFont val="맑은 고딕"/>
        <family val="3"/>
        <charset val="129"/>
        <scheme val="minor"/>
      </rPr>
      <t>문진 및 진찰</t>
    </r>
    <r>
      <rPr>
        <sz val="7"/>
        <color theme="1"/>
        <rFont val="맑은 고딕"/>
        <family val="3"/>
        <charset val="129"/>
        <scheme val="minor"/>
      </rPr>
      <t xml:space="preserve"> :  문진표, 청각 / 시각문진, 시력검사
</t>
    </r>
    <r>
      <rPr>
        <b/>
        <sz val="7"/>
        <color theme="1"/>
        <rFont val="맑은 고딕"/>
        <family val="3"/>
        <charset val="129"/>
        <scheme val="minor"/>
      </rPr>
      <t>신체계측</t>
    </r>
    <r>
      <rPr>
        <sz val="7"/>
        <color theme="1"/>
        <rFont val="맑은 고딕"/>
        <family val="3"/>
        <charset val="129"/>
        <scheme val="minor"/>
      </rPr>
      <t xml:space="preserve"> :  신장, 몸무게(체질양지수), 머리둘레
</t>
    </r>
    <r>
      <rPr>
        <b/>
        <sz val="7"/>
        <color theme="1"/>
        <rFont val="맑은 고딕"/>
        <family val="3"/>
        <charset val="129"/>
        <scheme val="minor"/>
      </rPr>
      <t>건강교육</t>
    </r>
    <r>
      <rPr>
        <sz val="7"/>
        <color theme="1"/>
        <rFont val="맑은 고딕"/>
        <family val="3"/>
        <charset val="129"/>
        <scheme val="minor"/>
      </rPr>
      <t xml:space="preserve"> : 영양, 수면, 안전, 구강, 대소변가리기, 정서 / 사회성, 개인위생, 취학준비 등 
</t>
    </r>
    <r>
      <rPr>
        <b/>
        <sz val="7"/>
        <color theme="1"/>
        <rFont val="맑은 고딕"/>
        <family val="3"/>
        <charset val="129"/>
        <scheme val="minor"/>
      </rPr>
      <t>발달평가</t>
    </r>
    <r>
      <rPr>
        <sz val="7"/>
        <color theme="1"/>
        <rFont val="맑은 고딕"/>
        <family val="3"/>
        <charset val="129"/>
        <scheme val="minor"/>
      </rPr>
      <t xml:space="preserve"> : K-ASQ에 의한 검사
연세키즈소아청소년과에 있는 문진표 및 발달선별검사 용지를 미리 작성해
오시면 더 정확한 검사가 이루어 질 수 있습니다.
                                                                                          </t>
    </r>
    <r>
      <rPr>
        <sz val="7"/>
        <rFont val="맑은 고딕"/>
        <family val="3"/>
        <charset val="129"/>
        <scheme val="minor"/>
      </rPr>
      <t xml:space="preserve"> </t>
    </r>
    <r>
      <rPr>
        <b/>
        <sz val="7"/>
        <rFont val="맑은 고딕"/>
        <family val="3"/>
        <charset val="129"/>
        <scheme val="minor"/>
      </rPr>
      <t>연세</t>
    </r>
    <r>
      <rPr>
        <b/>
        <sz val="7"/>
        <color rgb="FFFF0066"/>
        <rFont val="맑은 고딕"/>
        <family val="3"/>
        <charset val="129"/>
        <scheme val="minor"/>
      </rPr>
      <t>키</t>
    </r>
    <r>
      <rPr>
        <b/>
        <sz val="7"/>
        <color rgb="FF00B0F0"/>
        <rFont val="맑은 고딕"/>
        <family val="3"/>
        <charset val="129"/>
        <scheme val="minor"/>
      </rPr>
      <t>즈</t>
    </r>
    <r>
      <rPr>
        <b/>
        <sz val="7"/>
        <rFont val="맑은 고딕"/>
        <family val="3"/>
        <charset val="129"/>
        <scheme val="minor"/>
      </rPr>
      <t>소아청소년과</t>
    </r>
    <r>
      <rPr>
        <sz val="7"/>
        <color theme="1"/>
        <rFont val="맑은 고딕"/>
        <family val="3"/>
        <charset val="129"/>
        <scheme val="minor"/>
      </rPr>
      <t xml:space="preserve">                    </t>
    </r>
    <phoneticPr fontId="1" type="noConversion"/>
  </si>
  <si>
    <t>예약전화 : 02-2216-7575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</si>
</sst>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rgb="FF002060"/>
      <name val="맑은 고딕"/>
      <family val="3"/>
      <charset val="129"/>
      <scheme val="minor"/>
    </font>
    <font>
      <sz val="7"/>
      <color theme="3"/>
      <name val="맑은 고딕"/>
      <family val="3"/>
      <charset val="129"/>
      <scheme val="minor"/>
    </font>
    <font>
      <b/>
      <sz val="7"/>
      <color theme="3"/>
      <name val="맑은 고딕"/>
      <family val="3"/>
      <charset val="129"/>
      <scheme val="minor"/>
    </font>
    <font>
      <b/>
      <sz val="7"/>
      <color theme="0"/>
      <name val="맑은 고딕"/>
      <family val="3"/>
      <charset val="129"/>
      <scheme val="minor"/>
    </font>
    <font>
      <sz val="7"/>
      <color rgb="FF00B0F0"/>
      <name val="맑은 고딕"/>
      <family val="3"/>
      <charset val="129"/>
      <scheme val="minor"/>
    </font>
    <font>
      <b/>
      <sz val="7"/>
      <color rgb="FF00B0F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7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7"/>
      <color rgb="FFFF0066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4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4" fontId="3" fillId="0" borderId="3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left" vertical="top"/>
      <protection hidden="1"/>
    </xf>
    <xf numFmtId="0" fontId="3" fillId="0" borderId="6" xfId="0" applyFont="1" applyBorder="1" applyAlignment="1" applyProtection="1">
      <alignment horizontal="left" vertical="top"/>
      <protection hidden="1"/>
    </xf>
    <xf numFmtId="0" fontId="3" fillId="0" borderId="7" xfId="0" applyFont="1" applyBorder="1" applyAlignment="1" applyProtection="1">
      <alignment horizontal="left" vertical="top"/>
      <protection hidden="1"/>
    </xf>
    <xf numFmtId="0" fontId="3" fillId="0" borderId="8" xfId="0" applyFont="1" applyBorder="1" applyAlignment="1" applyProtection="1">
      <alignment horizontal="left" vertical="top"/>
      <protection hidden="1"/>
    </xf>
    <xf numFmtId="0" fontId="3" fillId="0" borderId="9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006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1"/>
  <sheetViews>
    <sheetView showGridLines="0" tabSelected="1" zoomScaleNormal="100" workbookViewId="0">
      <selection activeCell="G2" sqref="G2"/>
    </sheetView>
  </sheetViews>
  <sheetFormatPr defaultRowHeight="12" customHeight="1" x14ac:dyDescent="0.3"/>
  <cols>
    <col min="1" max="1" width="9" style="1"/>
    <col min="2" max="2" width="8.75" style="1" customWidth="1"/>
    <col min="3" max="3" width="7.5" style="1" customWidth="1"/>
    <col min="4" max="4" width="1.875" style="1" customWidth="1"/>
    <col min="5" max="5" width="7.5" style="1" customWidth="1"/>
    <col min="6" max="6" width="9" style="1"/>
    <col min="7" max="7" width="37.5" style="1" customWidth="1"/>
    <col min="8" max="16384" width="9" style="1"/>
  </cols>
  <sheetData>
    <row r="2" spans="2:7" ht="12" customHeight="1" x14ac:dyDescent="0.3">
      <c r="B2" s="11" t="s">
        <v>38</v>
      </c>
      <c r="C2" s="11"/>
      <c r="D2" s="11"/>
      <c r="E2" s="11"/>
      <c r="F2" s="6" t="s">
        <v>30</v>
      </c>
      <c r="G2" s="7">
        <v>41756</v>
      </c>
    </row>
    <row r="3" spans="2:7" ht="12" customHeight="1" x14ac:dyDescent="0.3">
      <c r="B3" s="8" t="s">
        <v>43</v>
      </c>
      <c r="C3" s="12" t="s">
        <v>42</v>
      </c>
      <c r="D3" s="12"/>
      <c r="E3" s="12"/>
      <c r="F3" s="12" t="s">
        <v>41</v>
      </c>
      <c r="G3" s="12"/>
    </row>
    <row r="4" spans="2:7" ht="12" customHeight="1" x14ac:dyDescent="0.3">
      <c r="B4" s="8" t="s">
        <v>0</v>
      </c>
      <c r="C4" s="3">
        <f>DATE(YEAR($G$2),MONTH($G$2),DAY($G$2))</f>
        <v>41756</v>
      </c>
      <c r="D4" s="4" t="s">
        <v>1</v>
      </c>
      <c r="E4" s="5">
        <f>C4+29</f>
        <v>41785</v>
      </c>
      <c r="F4" s="10" t="s">
        <v>39</v>
      </c>
      <c r="G4" s="10"/>
    </row>
    <row r="5" spans="2:7" ht="12" customHeight="1" x14ac:dyDescent="0.3">
      <c r="B5" s="8" t="s">
        <v>2</v>
      </c>
      <c r="C5" s="3">
        <f>DATE(YEAR($G$2),MONTH($G$2),DAY($G$2))</f>
        <v>41756</v>
      </c>
      <c r="D5" s="4" t="s">
        <v>3</v>
      </c>
      <c r="E5" s="5">
        <f>C5+29</f>
        <v>41785</v>
      </c>
      <c r="F5" s="10" t="s">
        <v>4</v>
      </c>
      <c r="G5" s="10"/>
    </row>
    <row r="6" spans="2:7" ht="12" customHeight="1" x14ac:dyDescent="0.3">
      <c r="B6" s="8" t="s">
        <v>5</v>
      </c>
      <c r="C6" s="3">
        <f>DATE(YEAR($G$2),MONTH($G$2)+1,DAY($G$2))</f>
        <v>41786</v>
      </c>
      <c r="D6" s="4" t="s">
        <v>6</v>
      </c>
      <c r="E6" s="5">
        <f>C6+30</f>
        <v>41816</v>
      </c>
      <c r="F6" s="10" t="s">
        <v>45</v>
      </c>
      <c r="G6" s="10"/>
    </row>
    <row r="7" spans="2:7" ht="12" customHeight="1" x14ac:dyDescent="0.3">
      <c r="B7" s="8" t="s">
        <v>7</v>
      </c>
      <c r="C7" s="3">
        <f>DATE(YEAR($G$2),MONTH($G$2)+2,DAY($G$2))</f>
        <v>41817</v>
      </c>
      <c r="D7" s="4" t="s">
        <v>8</v>
      </c>
      <c r="E7" s="5">
        <f>C7+30</f>
        <v>41847</v>
      </c>
      <c r="F7" s="10" t="s">
        <v>40</v>
      </c>
      <c r="G7" s="10"/>
    </row>
    <row r="8" spans="2:7" ht="12" customHeight="1" x14ac:dyDescent="0.3">
      <c r="B8" s="8" t="s">
        <v>9</v>
      </c>
      <c r="C8" s="3">
        <f>DATE(YEAR($G$2),MONTH($G$2)+4,DAY($G$2))</f>
        <v>41878</v>
      </c>
      <c r="D8" s="4" t="s">
        <v>8</v>
      </c>
      <c r="E8" s="5">
        <f>C8+30</f>
        <v>41908</v>
      </c>
      <c r="F8" s="10" t="s">
        <v>10</v>
      </c>
      <c r="G8" s="10"/>
    </row>
    <row r="9" spans="2:7" ht="12" customHeight="1" x14ac:dyDescent="0.3">
      <c r="B9" s="8" t="s">
        <v>11</v>
      </c>
      <c r="C9" s="3">
        <f>DATE(YEAR($G$2),MONTH($G$2)+6,DAY($G$2))</f>
        <v>41939</v>
      </c>
      <c r="D9" s="4" t="s">
        <v>12</v>
      </c>
      <c r="E9" s="5">
        <f>C9+30</f>
        <v>41969</v>
      </c>
      <c r="F9" s="10" t="s">
        <v>46</v>
      </c>
      <c r="G9" s="10"/>
    </row>
    <row r="10" spans="2:7" ht="12" customHeight="1" x14ac:dyDescent="0.3">
      <c r="B10" s="8" t="s">
        <v>13</v>
      </c>
      <c r="C10" s="3">
        <f>DATE(YEAR($G$2),MONTH($G$2)+6,DAY($G$2))</f>
        <v>41939</v>
      </c>
      <c r="D10" s="4" t="s">
        <v>12</v>
      </c>
      <c r="E10" s="5"/>
      <c r="F10" s="10" t="s">
        <v>14</v>
      </c>
      <c r="G10" s="10"/>
    </row>
    <row r="11" spans="2:7" ht="12" customHeight="1" x14ac:dyDescent="0.3">
      <c r="B11" s="8" t="s">
        <v>15</v>
      </c>
      <c r="C11" s="3">
        <f>DATE(YEAR($G$2),MONTH($G$2)+12,DAY($G$2))</f>
        <v>42121</v>
      </c>
      <c r="D11" s="4" t="s">
        <v>12</v>
      </c>
      <c r="E11" s="5">
        <f>C11+119</f>
        <v>42240</v>
      </c>
      <c r="F11" s="10" t="s">
        <v>16</v>
      </c>
      <c r="G11" s="10"/>
    </row>
    <row r="12" spans="2:7" ht="12" customHeight="1" x14ac:dyDescent="0.3">
      <c r="B12" s="8" t="s">
        <v>17</v>
      </c>
      <c r="C12" s="3">
        <f>DATE(YEAR($G$2),MONTH($G$2)+18,DAY($G$2))</f>
        <v>42304</v>
      </c>
      <c r="D12" s="4" t="s">
        <v>3</v>
      </c>
      <c r="E12" s="5"/>
      <c r="F12" s="10" t="s">
        <v>18</v>
      </c>
      <c r="G12" s="10"/>
    </row>
    <row r="13" spans="2:7" ht="12" customHeight="1" x14ac:dyDescent="0.3">
      <c r="B13" s="8" t="s">
        <v>19</v>
      </c>
      <c r="C13" s="3">
        <f>DATE(YEAR($G$2),MONTH($G$2)+24,DAY($G$2))</f>
        <v>42487</v>
      </c>
      <c r="D13" s="4" t="s">
        <v>3</v>
      </c>
      <c r="E13" s="5"/>
      <c r="F13" s="10" t="s">
        <v>20</v>
      </c>
      <c r="G13" s="10"/>
    </row>
    <row r="14" spans="2:7" ht="12" customHeight="1" x14ac:dyDescent="0.3">
      <c r="B14" s="8" t="s">
        <v>21</v>
      </c>
      <c r="C14" s="3">
        <f>DATE(YEAR($G$2)+4,MONTH($G$2),DAY($G$2))</f>
        <v>43217</v>
      </c>
      <c r="D14" s="4" t="s">
        <v>3</v>
      </c>
      <c r="E14" s="5">
        <f>C14+1095</f>
        <v>44312</v>
      </c>
      <c r="F14" s="10" t="s">
        <v>22</v>
      </c>
      <c r="G14" s="10"/>
    </row>
    <row r="15" spans="2:7" ht="12" customHeight="1" x14ac:dyDescent="0.3">
      <c r="B15" s="8" t="s">
        <v>23</v>
      </c>
      <c r="C15" s="3">
        <f>DATE(YEAR($G$2)+6,MONTH($G$2),DAY($G$2))</f>
        <v>43948</v>
      </c>
      <c r="D15" s="4" t="s">
        <v>6</v>
      </c>
      <c r="E15" s="5"/>
      <c r="F15" s="10" t="s">
        <v>24</v>
      </c>
      <c r="G15" s="10"/>
    </row>
    <row r="16" spans="2:7" ht="12" customHeight="1" x14ac:dyDescent="0.3">
      <c r="B16" s="8" t="s">
        <v>25</v>
      </c>
      <c r="C16" s="3">
        <f>DATE(YEAR($G$2)+11,MONTH($G$2),DAY($G$2))</f>
        <v>45774</v>
      </c>
      <c r="D16" s="4" t="s">
        <v>6</v>
      </c>
      <c r="E16" s="5">
        <f>C16+364</f>
        <v>46138</v>
      </c>
      <c r="F16" s="10" t="s">
        <v>26</v>
      </c>
      <c r="G16" s="10"/>
    </row>
    <row r="17" spans="2:7" ht="12" customHeight="1" x14ac:dyDescent="0.3">
      <c r="B17" s="8" t="s">
        <v>27</v>
      </c>
      <c r="C17" s="19" t="s">
        <v>28</v>
      </c>
      <c r="D17" s="19"/>
      <c r="E17" s="19"/>
      <c r="F17" s="19"/>
      <c r="G17" s="19"/>
    </row>
    <row r="18" spans="2:7" ht="12" customHeight="1" x14ac:dyDescent="0.3">
      <c r="B18" s="12" t="s">
        <v>29</v>
      </c>
      <c r="C18" s="12"/>
      <c r="D18" s="12"/>
      <c r="E18" s="12"/>
      <c r="F18" s="12" t="s">
        <v>48</v>
      </c>
      <c r="G18" s="12"/>
    </row>
    <row r="19" spans="2:7" ht="12" customHeight="1" x14ac:dyDescent="0.3">
      <c r="B19" s="8" t="s">
        <v>31</v>
      </c>
      <c r="C19" s="3">
        <f>DATE(YEAR($G$2),MONTH($G$2)+4,DAY($G$2))</f>
        <v>41878</v>
      </c>
      <c r="D19" s="4" t="s">
        <v>6</v>
      </c>
      <c r="E19" s="5">
        <f>C19+89</f>
        <v>41967</v>
      </c>
      <c r="F19" s="13" t="s">
        <v>47</v>
      </c>
      <c r="G19" s="14"/>
    </row>
    <row r="20" spans="2:7" ht="12" customHeight="1" x14ac:dyDescent="0.3">
      <c r="B20" s="8" t="s">
        <v>32</v>
      </c>
      <c r="C20" s="3">
        <f>DATE(YEAR($G$2),MONTH($G$2)+9,DAY($G$2))</f>
        <v>42031</v>
      </c>
      <c r="D20" s="4" t="s">
        <v>6</v>
      </c>
      <c r="E20" s="5">
        <f>C20+122</f>
        <v>42153</v>
      </c>
      <c r="F20" s="15"/>
      <c r="G20" s="16"/>
    </row>
    <row r="21" spans="2:7" ht="12" customHeight="1" x14ac:dyDescent="0.3">
      <c r="B21" s="8" t="s">
        <v>33</v>
      </c>
      <c r="C21" s="3">
        <f>DATE(YEAR($G$2)+1,MONTH($G$2)+6,DAY($G$2))</f>
        <v>42304</v>
      </c>
      <c r="D21" s="4" t="s">
        <v>6</v>
      </c>
      <c r="E21" s="5">
        <f>C21+211</f>
        <v>42515</v>
      </c>
      <c r="F21" s="15"/>
      <c r="G21" s="16"/>
    </row>
    <row r="22" spans="2:7" ht="12" customHeight="1" x14ac:dyDescent="0.3">
      <c r="B22" s="8" t="s">
        <v>34</v>
      </c>
      <c r="C22" s="3">
        <f>DATE(YEAR($G$2)+2,MONTH($G$2)+6,DAY($G$2))</f>
        <v>42670</v>
      </c>
      <c r="D22" s="4" t="s">
        <v>6</v>
      </c>
      <c r="E22" s="5">
        <f>C22+212</f>
        <v>42882</v>
      </c>
      <c r="F22" s="15"/>
      <c r="G22" s="16"/>
    </row>
    <row r="23" spans="2:7" ht="12" customHeight="1" x14ac:dyDescent="0.3">
      <c r="B23" s="8" t="s">
        <v>35</v>
      </c>
      <c r="C23" s="3">
        <f>DATE(YEAR($G$2)+3,MONTH($G$2)+6,DAY($G$2))</f>
        <v>43035</v>
      </c>
      <c r="D23" s="4" t="s">
        <v>6</v>
      </c>
      <c r="E23" s="5">
        <f t="shared" ref="E23:E25" si="0">C23+211</f>
        <v>43246</v>
      </c>
      <c r="F23" s="15"/>
      <c r="G23" s="16"/>
    </row>
    <row r="24" spans="2:7" ht="12" customHeight="1" x14ac:dyDescent="0.3">
      <c r="B24" s="8" t="s">
        <v>36</v>
      </c>
      <c r="C24" s="3">
        <f>DATE(YEAR($G$2)+4,MONTH($G$2)+6,DAY($G$2))</f>
        <v>43400</v>
      </c>
      <c r="D24" s="4" t="s">
        <v>6</v>
      </c>
      <c r="E24" s="5">
        <f t="shared" si="0"/>
        <v>43611</v>
      </c>
      <c r="F24" s="15"/>
      <c r="G24" s="16"/>
    </row>
    <row r="25" spans="2:7" ht="12" customHeight="1" x14ac:dyDescent="0.3">
      <c r="B25" s="8" t="s">
        <v>37</v>
      </c>
      <c r="C25" s="3">
        <f>DATE(YEAR($G$2)+5,MONTH($G$2)+6,DAY($G$2))</f>
        <v>43765</v>
      </c>
      <c r="D25" s="4" t="s">
        <v>6</v>
      </c>
      <c r="E25" s="5">
        <f t="shared" si="0"/>
        <v>43976</v>
      </c>
      <c r="F25" s="17"/>
      <c r="G25" s="18"/>
    </row>
    <row r="27" spans="2:7" ht="12" customHeight="1" x14ac:dyDescent="0.3">
      <c r="G27" s="9" t="s">
        <v>44</v>
      </c>
    </row>
    <row r="31" spans="2:7" ht="12" customHeight="1" x14ac:dyDescent="0.3">
      <c r="G31" s="2"/>
    </row>
  </sheetData>
  <sheetProtection password="A5A2" sheet="1" objects="1" scenarios="1" selectLockedCells="1"/>
  <mergeCells count="20">
    <mergeCell ref="B18:E18"/>
    <mergeCell ref="F18:G18"/>
    <mergeCell ref="F19:G25"/>
    <mergeCell ref="F13:G13"/>
    <mergeCell ref="F14:G14"/>
    <mergeCell ref="F15:G15"/>
    <mergeCell ref="F16:G16"/>
    <mergeCell ref="C17:G17"/>
    <mergeCell ref="F12:G12"/>
    <mergeCell ref="B2:E2"/>
    <mergeCell ref="C3:E3"/>
    <mergeCell ref="F3:G3"/>
    <mergeCell ref="F4:G4"/>
    <mergeCell ref="F5:G5"/>
    <mergeCell ref="F6:G6"/>
    <mergeCell ref="F7:G7"/>
    <mergeCell ref="F8:G8"/>
    <mergeCell ref="F9:G9"/>
    <mergeCell ref="F10:G10"/>
    <mergeCell ref="F11:G11"/>
  </mergeCells>
  <phoneticPr fontId="1" type="noConversion"/>
  <pageMargins left="0.7" right="0.7" top="0.75" bottom="0.75" header="0.3" footer="0.3"/>
  <pageSetup paperSize="9" orientation="portrait" horizontalDpi="300" verticalDpi="300" r:id="rId1"/>
  <ignoredErrors>
    <ignoredError sqref="E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예방접종일정표</vt:lpstr>
      <vt:lpstr>예방접종일정표!Print_Area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TheDream</dc:creator>
  <cp:lastModifiedBy>l</cp:lastModifiedBy>
  <cp:lastPrinted>2014-01-10T06:01:13Z</cp:lastPrinted>
  <dcterms:created xsi:type="dcterms:W3CDTF">2014-01-08T08:18:40Z</dcterms:created>
  <dcterms:modified xsi:type="dcterms:W3CDTF">2014-10-28T08:46:16Z</dcterms:modified>
</cp:coreProperties>
</file>